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475" windowHeight="115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23" i="1" l="1"/>
  <c r="B15" i="1" l="1"/>
  <c r="E3" i="1" s="1"/>
  <c r="E7" i="1" s="1"/>
  <c r="B17" i="1" l="1"/>
  <c r="B19" i="1" s="1"/>
  <c r="B16" i="1"/>
  <c r="B18" i="1" s="1"/>
  <c r="B20" i="1" s="1"/>
  <c r="B24" i="1"/>
  <c r="B25" i="1" s="1"/>
  <c r="B26" i="1" s="1"/>
  <c r="B27" i="1" s="1"/>
  <c r="B28" i="1" s="1"/>
  <c r="B29" i="1" l="1"/>
  <c r="B21" i="1"/>
  <c r="B30" i="1" l="1"/>
  <c r="B31" i="1"/>
  <c r="E2" i="1" s="1"/>
  <c r="E8" i="1" s="1"/>
  <c r="E9" i="1" s="1"/>
  <c r="E10" i="1" s="1"/>
</calcChain>
</file>

<file path=xl/sharedStrings.xml><?xml version="1.0" encoding="utf-8"?>
<sst xmlns="http://schemas.openxmlformats.org/spreadsheetml/2006/main" count="47" uniqueCount="47">
  <si>
    <t>Item</t>
  </si>
  <si>
    <t>Valor</t>
  </si>
  <si>
    <t>Número de O.S. por Dia</t>
  </si>
  <si>
    <t>CUSTO DA VISITA TÉCNICA</t>
  </si>
  <si>
    <t>Consumo Médio do Carro (km/L)</t>
  </si>
  <si>
    <t>Jornada de Trabalho (horas/semana)</t>
  </si>
  <si>
    <t>Número de Técnicos por Carro</t>
  </si>
  <si>
    <t>Valor do Litro de Combustível</t>
  </si>
  <si>
    <t>Quantidade de Dias Trabalhados na Semana</t>
  </si>
  <si>
    <t>Tempo médio por O.S. (em hora)</t>
  </si>
  <si>
    <t>Encargos Trabalhistas (%)</t>
  </si>
  <si>
    <t>Custo 1 Técnico (mês)</t>
  </si>
  <si>
    <t>Média de KM Rodados por Dia</t>
  </si>
  <si>
    <t>Custo da Diária de Aluguel (por Carro)</t>
  </si>
  <si>
    <t>Custo de Combustível (por dia)</t>
  </si>
  <si>
    <t>Média de KM Rodados no Mês (por carro)</t>
  </si>
  <si>
    <t>Custo de Combustível (por O.S.)</t>
  </si>
  <si>
    <t>CUSTO DE CARRO &amp; COMBUSTÍVEL</t>
  </si>
  <si>
    <t>CUSTO DO CARRO POR O.S</t>
  </si>
  <si>
    <t>Custo da Diária do Carro (por O.S)</t>
  </si>
  <si>
    <t>CUSTO DE SALÁRIOS E ENCARGOS</t>
  </si>
  <si>
    <t>Adicional de Férias + Décimo Terceiro Salário</t>
  </si>
  <si>
    <t>CUSTO DA EQUIPE TÉCNICA POR O.S</t>
  </si>
  <si>
    <t>Salário da Equipe Técnica (mês)</t>
  </si>
  <si>
    <t>Salário da Equipe Técnica (por dia)</t>
  </si>
  <si>
    <t>Salário da Equipe Técnica (por hora)</t>
  </si>
  <si>
    <t>Valor Mensal do Aluguel do Carro</t>
  </si>
  <si>
    <t>Duração Média da Revisita WiFi (em Horas)</t>
  </si>
  <si>
    <t>CUSTO TOTAL DA VISITA TÉCNICA</t>
  </si>
  <si>
    <t>CUSTO TOTAL DA REVISITA WIFI</t>
  </si>
  <si>
    <t>Salário Mensal de 1 técnico</t>
  </si>
  <si>
    <t>QUAL O IMPACTO DA REVISITA?</t>
  </si>
  <si>
    <t>Potencial mensal de O.S. por Carro</t>
  </si>
  <si>
    <t>CUSTO OBTIDO PELA REVISITA WIFI</t>
  </si>
  <si>
    <t>Sua média mensal de O.S. (por carro)</t>
  </si>
  <si>
    <t>Quantas O.S. Estão Abaixo do Ideal (por carro)</t>
  </si>
  <si>
    <t>Potêncial Mensal de O.S. (por carro)</t>
  </si>
  <si>
    <t>Total Mensal de Revisitas WIFI (por carro)</t>
  </si>
  <si>
    <t>Quantidade de Carros na Frota</t>
  </si>
  <si>
    <t>PERDA MENSAL EM REVISITA (por carro)</t>
  </si>
  <si>
    <t>PERDA ANUAL EM REVISITA (por carro)</t>
  </si>
  <si>
    <t>QUANTO A REVISITA WIFI CUSTA POR ANO</t>
  </si>
  <si>
    <t>Insira os números reais do seu ISP.</t>
  </si>
  <si>
    <t>IMPORTANTE:</t>
  </si>
  <si>
    <t xml:space="preserve">Altere apenas os campos em azul claro. </t>
  </si>
  <si>
    <t>Acesse o Vídeo que explica a planilha.</t>
  </si>
  <si>
    <t>https://youtu.be/nVUg-x6wbU0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</si>
</sst>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Segoe UI"/>
      <family val="2"/>
    </font>
    <font>
      <sz val="14"/>
      <color rgb="FF0D0D0D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D0D0D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rgb="FFFFC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164" fontId="13" fillId="9" borderId="4" xfId="0" applyNumberFormat="1" applyFont="1" applyFill="1" applyBorder="1"/>
    <xf numFmtId="0" fontId="11" fillId="6" borderId="4" xfId="0" applyFont="1" applyFill="1" applyBorder="1"/>
    <xf numFmtId="0" fontId="11" fillId="7" borderId="3" xfId="0" applyFont="1" applyFill="1" applyBorder="1"/>
    <xf numFmtId="0" fontId="11" fillId="7" borderId="4" xfId="0" applyFont="1" applyFill="1" applyBorder="1"/>
    <xf numFmtId="0" fontId="13" fillId="9" borderId="5" xfId="0" applyFont="1" applyFill="1" applyBorder="1" applyAlignment="1">
      <alignment horizontal="right"/>
    </xf>
    <xf numFmtId="164" fontId="13" fillId="9" borderId="6" xfId="0" applyNumberFormat="1" applyFont="1" applyFill="1" applyBorder="1"/>
    <xf numFmtId="0" fontId="12" fillId="8" borderId="3" xfId="0" applyFont="1" applyFill="1" applyBorder="1"/>
    <xf numFmtId="0" fontId="12" fillId="8" borderId="4" xfId="0" applyFont="1" applyFill="1" applyBorder="1"/>
    <xf numFmtId="0" fontId="13" fillId="2" borderId="5" xfId="0" applyFont="1" applyFill="1" applyBorder="1" applyAlignment="1">
      <alignment horizontal="right"/>
    </xf>
    <xf numFmtId="164" fontId="13" fillId="2" borderId="6" xfId="0" applyNumberFormat="1" applyFont="1" applyFill="1" applyBorder="1"/>
    <xf numFmtId="0" fontId="11" fillId="8" borderId="3" xfId="0" applyFont="1" applyFill="1" applyBorder="1" applyAlignment="1">
      <alignment horizontal="right"/>
    </xf>
    <xf numFmtId="164" fontId="11" fillId="8" borderId="4" xfId="0" applyNumberFormat="1" applyFont="1" applyFill="1" applyBorder="1"/>
    <xf numFmtId="0" fontId="13" fillId="9" borderId="0" xfId="0" applyFont="1" applyFill="1" applyBorder="1"/>
    <xf numFmtId="0" fontId="11" fillId="6" borderId="0" xfId="0" applyFont="1" applyFill="1" applyBorder="1"/>
    <xf numFmtId="0" fontId="0" fillId="0" borderId="0" xfId="0" applyBorder="1"/>
    <xf numFmtId="0" fontId="11" fillId="7" borderId="1" xfId="0" applyFont="1" applyFill="1" applyBorder="1"/>
    <xf numFmtId="0" fontId="1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 applyAlignment="1">
      <alignment horizontal="right"/>
    </xf>
    <xf numFmtId="6" fontId="1" fillId="7" borderId="4" xfId="0" applyNumberFormat="1" applyFont="1" applyFill="1" applyBorder="1" applyAlignment="1">
      <alignment horizontal="right"/>
    </xf>
    <xf numFmtId="0" fontId="1" fillId="7" borderId="4" xfId="0" applyNumberFormat="1" applyFont="1" applyFill="1" applyBorder="1" applyAlignment="1">
      <alignment horizontal="right"/>
    </xf>
    <xf numFmtId="0" fontId="4" fillId="6" borderId="3" xfId="0" applyFont="1" applyFill="1" applyBorder="1"/>
    <xf numFmtId="0" fontId="1" fillId="6" borderId="4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164" fontId="1" fillId="6" borderId="4" xfId="0" applyNumberFormat="1" applyFont="1" applyFill="1" applyBorder="1"/>
    <xf numFmtId="0" fontId="2" fillId="5" borderId="3" xfId="0" applyFont="1" applyFill="1" applyBorder="1" applyAlignment="1">
      <alignment horizontal="right"/>
    </xf>
    <xf numFmtId="164" fontId="2" fillId="5" borderId="4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4" borderId="3" xfId="0" applyFont="1" applyFill="1" applyBorder="1"/>
    <xf numFmtId="2" fontId="1" fillId="4" borderId="4" xfId="0" applyNumberFormat="1" applyFont="1" applyFill="1" applyBorder="1"/>
    <xf numFmtId="6" fontId="1" fillId="4" borderId="4" xfId="0" applyNumberFormat="1" applyFont="1" applyFill="1" applyBorder="1"/>
    <xf numFmtId="0" fontId="1" fillId="4" borderId="3" xfId="0" applyFont="1" applyFill="1" applyBorder="1"/>
    <xf numFmtId="164" fontId="1" fillId="4" borderId="4" xfId="0" applyNumberFormat="1" applyFont="1" applyFill="1" applyBorder="1"/>
    <xf numFmtId="0" fontId="2" fillId="4" borderId="3" xfId="0" applyFont="1" applyFill="1" applyBorder="1" applyAlignment="1">
      <alignment horizontal="right"/>
    </xf>
    <xf numFmtId="164" fontId="2" fillId="4" borderId="4" xfId="0" applyNumberFormat="1" applyFont="1" applyFill="1" applyBorder="1"/>
    <xf numFmtId="0" fontId="6" fillId="8" borderId="3" xfId="0" applyFont="1" applyFill="1" applyBorder="1" applyAlignment="1">
      <alignment horizontal="right"/>
    </xf>
    <xf numFmtId="164" fontId="2" fillId="8" borderId="4" xfId="0" applyNumberFormat="1" applyFont="1" applyFill="1" applyBorder="1"/>
    <xf numFmtId="0" fontId="7" fillId="9" borderId="5" xfId="0" applyFont="1" applyFill="1" applyBorder="1" applyAlignment="1">
      <alignment horizontal="right"/>
    </xf>
    <xf numFmtId="164" fontId="7" fillId="9" borderId="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9" fontId="1" fillId="7" borderId="4" xfId="0" applyNumberFormat="1" applyFont="1" applyFill="1" applyBorder="1" applyAlignment="1">
      <alignment horizontal="right"/>
    </xf>
    <xf numFmtId="0" fontId="15" fillId="0" borderId="0" xfId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nVUg-x6wb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D22" sqref="D22"/>
    </sheetView>
  </sheetViews>
  <sheetFormatPr defaultRowHeight="15" x14ac:dyDescent="0.25"/>
  <cols>
    <col min="1" max="1" width="53" customWidth="1"/>
    <col min="2" max="2" width="18.42578125" customWidth="1"/>
    <col min="3" max="3" width="11.140625" customWidth="1"/>
    <col min="4" max="4" width="60.7109375" customWidth="1"/>
    <col min="5" max="5" width="22" customWidth="1"/>
  </cols>
  <sheetData>
    <row r="1" spans="1:16" ht="32.25" customHeight="1" x14ac:dyDescent="0.55000000000000004">
      <c r="A1" s="46" t="s">
        <v>3</v>
      </c>
      <c r="B1" s="47"/>
      <c r="C1" s="15"/>
      <c r="D1" s="50" t="s">
        <v>31</v>
      </c>
      <c r="E1" s="51"/>
    </row>
    <row r="2" spans="1:16" ht="21" x14ac:dyDescent="0.35">
      <c r="A2" s="42" t="s">
        <v>0</v>
      </c>
      <c r="B2" s="43" t="s">
        <v>1</v>
      </c>
      <c r="C2" s="15"/>
      <c r="D2" s="13" t="s">
        <v>33</v>
      </c>
      <c r="E2" s="1">
        <f>B31</f>
        <v>118.97222222222221</v>
      </c>
    </row>
    <row r="3" spans="1:16" ht="21.75" thickBot="1" x14ac:dyDescent="0.4">
      <c r="A3" s="18" t="s">
        <v>30</v>
      </c>
      <c r="B3" s="20">
        <v>2850</v>
      </c>
      <c r="C3" s="15"/>
      <c r="D3" s="14" t="s">
        <v>36</v>
      </c>
      <c r="E3" s="2">
        <f>B15</f>
        <v>144</v>
      </c>
    </row>
    <row r="4" spans="1:16" ht="18.75" customHeight="1" x14ac:dyDescent="0.35">
      <c r="A4" s="18" t="s">
        <v>10</v>
      </c>
      <c r="B4" s="44">
        <v>0.3</v>
      </c>
      <c r="C4" s="15"/>
      <c r="D4" s="16" t="s">
        <v>34</v>
      </c>
      <c r="E4" s="17">
        <v>90</v>
      </c>
    </row>
    <row r="5" spans="1:16" ht="21" x14ac:dyDescent="0.35">
      <c r="A5" s="18" t="s">
        <v>5</v>
      </c>
      <c r="B5" s="19">
        <v>44</v>
      </c>
      <c r="C5" s="15"/>
      <c r="D5" s="3" t="s">
        <v>37</v>
      </c>
      <c r="E5" s="4">
        <v>30</v>
      </c>
    </row>
    <row r="6" spans="1:16" ht="21" x14ac:dyDescent="0.35">
      <c r="A6" s="18" t="s">
        <v>6</v>
      </c>
      <c r="B6" s="19">
        <v>2</v>
      </c>
      <c r="C6" s="15"/>
      <c r="D6" s="3" t="s">
        <v>38</v>
      </c>
      <c r="E6" s="4">
        <v>4</v>
      </c>
    </row>
    <row r="7" spans="1:16" ht="21" x14ac:dyDescent="0.35">
      <c r="A7" s="18" t="s">
        <v>26</v>
      </c>
      <c r="B7" s="20">
        <v>2100</v>
      </c>
      <c r="C7" s="15"/>
      <c r="D7" s="7" t="s">
        <v>35</v>
      </c>
      <c r="E7" s="8">
        <f>E4-E3</f>
        <v>-54</v>
      </c>
    </row>
    <row r="8" spans="1:16" ht="21" x14ac:dyDescent="0.35">
      <c r="A8" s="18" t="s">
        <v>7</v>
      </c>
      <c r="B8" s="20">
        <v>6</v>
      </c>
      <c r="C8" s="15"/>
      <c r="D8" s="11" t="s">
        <v>39</v>
      </c>
      <c r="E8" s="12">
        <f>E2*E5</f>
        <v>3569.1666666666665</v>
      </c>
    </row>
    <row r="9" spans="1:16" ht="21.75" thickBot="1" x14ac:dyDescent="0.4">
      <c r="A9" s="18" t="s">
        <v>4</v>
      </c>
      <c r="B9" s="21">
        <v>10</v>
      </c>
      <c r="C9" s="15"/>
      <c r="D9" s="5" t="s">
        <v>40</v>
      </c>
      <c r="E9" s="6">
        <f>E8*12</f>
        <v>42830</v>
      </c>
    </row>
    <row r="10" spans="1:16" ht="21.75" thickBot="1" x14ac:dyDescent="0.4">
      <c r="A10" s="18" t="s">
        <v>8</v>
      </c>
      <c r="B10" s="19">
        <v>6</v>
      </c>
      <c r="C10" s="15"/>
      <c r="D10" s="9" t="s">
        <v>41</v>
      </c>
      <c r="E10" s="10">
        <f>E9*E6</f>
        <v>171320</v>
      </c>
    </row>
    <row r="11" spans="1:16" ht="18.75" x14ac:dyDescent="0.3">
      <c r="A11" s="18" t="s">
        <v>15</v>
      </c>
      <c r="B11" s="19">
        <v>2000</v>
      </c>
      <c r="C11" s="15"/>
    </row>
    <row r="12" spans="1:16" ht="18.75" x14ac:dyDescent="0.3">
      <c r="A12" s="18" t="s">
        <v>2</v>
      </c>
      <c r="B12" s="21">
        <v>6</v>
      </c>
      <c r="C12" s="15"/>
      <c r="D12" s="52" t="s">
        <v>43</v>
      </c>
      <c r="E12" s="52"/>
    </row>
    <row r="13" spans="1:16" ht="18.75" x14ac:dyDescent="0.3">
      <c r="A13" s="18" t="s">
        <v>27</v>
      </c>
      <c r="B13" s="19">
        <v>2</v>
      </c>
      <c r="C13" s="15"/>
      <c r="D13" s="53" t="s">
        <v>44</v>
      </c>
      <c r="E13" s="53"/>
    </row>
    <row r="14" spans="1:16" ht="18.75" x14ac:dyDescent="0.3">
      <c r="A14" s="48" t="s">
        <v>17</v>
      </c>
      <c r="B14" s="49"/>
      <c r="C14" s="15"/>
      <c r="D14" s="53" t="s">
        <v>42</v>
      </c>
      <c r="E14" s="53"/>
    </row>
    <row r="15" spans="1:16" ht="18.75" x14ac:dyDescent="0.3">
      <c r="A15" s="22" t="s">
        <v>32</v>
      </c>
      <c r="B15" s="23">
        <f>(B12*B10)*4</f>
        <v>144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x14ac:dyDescent="0.3">
      <c r="A16" s="24" t="s">
        <v>12</v>
      </c>
      <c r="B16" s="25">
        <f>(B11/B10)/4</f>
        <v>83.333333333333329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8.75" x14ac:dyDescent="0.3">
      <c r="A17" s="24" t="s">
        <v>13</v>
      </c>
      <c r="B17" s="26">
        <f>(B7/B10)/4</f>
        <v>87.5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8.75" x14ac:dyDescent="0.3">
      <c r="A18" s="24" t="s">
        <v>14</v>
      </c>
      <c r="B18" s="26">
        <f>(B16*B8)/B9</f>
        <v>50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8.75" x14ac:dyDescent="0.3">
      <c r="A19" s="24" t="s">
        <v>19</v>
      </c>
      <c r="B19" s="26">
        <f>B17/B12</f>
        <v>14.583333333333334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8.75" x14ac:dyDescent="0.3">
      <c r="A20" s="24" t="s">
        <v>16</v>
      </c>
      <c r="B20" s="26">
        <f>B18/B12</f>
        <v>8.3333333333333339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3.25" x14ac:dyDescent="0.35">
      <c r="A21" s="27" t="s">
        <v>18</v>
      </c>
      <c r="B21" s="28">
        <f>B19+B20</f>
        <v>22.916666666666668</v>
      </c>
      <c r="C21" s="15"/>
      <c r="D21" s="45" t="s">
        <v>45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21" x14ac:dyDescent="0.35">
      <c r="A22" s="29" t="s">
        <v>20</v>
      </c>
      <c r="B22" s="30"/>
      <c r="C22" s="15"/>
      <c r="D22" s="54" t="s">
        <v>46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8.75" x14ac:dyDescent="0.3">
      <c r="A23" s="31" t="s">
        <v>9</v>
      </c>
      <c r="B23" s="32">
        <f>(B5 / B10) /B12</f>
        <v>1.2222222222222221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.75" x14ac:dyDescent="0.3">
      <c r="A24" s="31" t="s">
        <v>11</v>
      </c>
      <c r="B24" s="33">
        <f>(B3 * B4) + B3</f>
        <v>3705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8.75" x14ac:dyDescent="0.3">
      <c r="A25" s="34" t="s">
        <v>21</v>
      </c>
      <c r="B25" s="33">
        <f>(B24/12)*2</f>
        <v>617.5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8.75" x14ac:dyDescent="0.3">
      <c r="A26" s="31" t="s">
        <v>23</v>
      </c>
      <c r="B26" s="33">
        <f>(B24+ B25)*B6</f>
        <v>8645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8.75" x14ac:dyDescent="0.3">
      <c r="A27" s="34" t="s">
        <v>24</v>
      </c>
      <c r="B27" s="35">
        <f>(B26/30)</f>
        <v>288.16666666666669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8.75" x14ac:dyDescent="0.3">
      <c r="A28" s="31" t="s">
        <v>25</v>
      </c>
      <c r="B28" s="35">
        <f>(B27*B10)/44</f>
        <v>39.295454545454547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8.75" x14ac:dyDescent="0.3">
      <c r="A29" s="36" t="s">
        <v>22</v>
      </c>
      <c r="B29" s="37">
        <f>B28*B23</f>
        <v>48.027777777777771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8.75" x14ac:dyDescent="0.3">
      <c r="A30" s="38" t="s">
        <v>28</v>
      </c>
      <c r="B30" s="39">
        <f>B21+B29</f>
        <v>70.944444444444443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9.5" thickBot="1" x14ac:dyDescent="0.35">
      <c r="A31" s="40" t="s">
        <v>29</v>
      </c>
      <c r="B31" s="41">
        <f>(B29*B13)+B21</f>
        <v>118.97222222222221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6">
    <mergeCell ref="A1:B1"/>
    <mergeCell ref="A14:B14"/>
    <mergeCell ref="D1:E1"/>
    <mergeCell ref="D12:E12"/>
    <mergeCell ref="D13:E13"/>
    <mergeCell ref="D14:E14"/>
  </mergeCells>
  <hyperlinks>
    <hyperlink ref="D21" r:id="rId1"/>
  </hyperlinks>
  <pageMargins left="0.511811024" right="0.511811024" top="0.78740157499999996" bottom="0.78740157499999996" header="0.31496062000000002" footer="0.31496062000000002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ZeAlves</dc:creator>
  <cp:lastModifiedBy>ZeAlves</cp:lastModifiedBy>
  <dcterms:created xsi:type="dcterms:W3CDTF">2024-08-08T01:54:03Z</dcterms:created>
  <dcterms:modified xsi:type="dcterms:W3CDTF">2024-08-08T19:51:19Z</dcterms:modified>
</cp:coreProperties>
</file>